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03\"/>
    </mc:Choice>
  </mc:AlternateContent>
  <bookViews>
    <workbookView xWindow="120" yWindow="120" windowWidth="15600" windowHeight="11760" activeTab="2"/>
  </bookViews>
  <sheets>
    <sheet name="Model" sheetId="1" r:id="rId1"/>
    <sheet name="Model_STS" sheetId="36" state="veryHidden" r:id="rId2"/>
    <sheet name="STS_1" sheetId="37" r:id="rId3"/>
  </sheets>
  <definedNames>
    <definedName name="ChartData" localSheetId="2">STS_1!$K$5:$K$20</definedName>
    <definedName name="Hours_Available">Model!$D$21:$D$22</definedName>
    <definedName name="Hours_Used">Model!$B$21:$B$22</definedName>
    <definedName name="InputValues" localSheetId="2">STS_1!$A$5:$A$20</definedName>
    <definedName name="Maximum_sales">Model!$B$18:$D$18</definedName>
    <definedName name="Number_to_produce">Model!$B$16:$D$16</definedName>
    <definedName name="OutputAddresses" localSheetId="2">STS_1!$B$4:$E$4</definedName>
    <definedName name="OutputValues" localSheetId="2">STS_1!$B$5:$E$20</definedName>
    <definedName name="_xlnm.Print_Area" localSheetId="0">Model!$A$1:$F$25</definedName>
    <definedName name="solver_adj" localSheetId="0" hidden="1">Model!$B$16:$D$16</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tr" localSheetId="0" hidden="1">100</definedName>
    <definedName name="solver_lhs1" localSheetId="0" hidden="1">Model!$B$21:$B$22</definedName>
    <definedName name="solver_lhs2" localSheetId="0" hidden="1">Model!$B$16:$D$16</definedName>
    <definedName name="solver_lin" localSheetId="0" hidden="1">1</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2</definedName>
    <definedName name="solver_nwt" localSheetId="0" hidden="1">1</definedName>
    <definedName name="solver_opt" localSheetId="0" hidden="1">Model!$E$25</definedName>
    <definedName name="solver_pre" localSheetId="0" hidden="1">0.000001</definedName>
    <definedName name="solver_rbv" localSheetId="0" hidden="1">1</definedName>
    <definedName name="solver_rel1" localSheetId="0" hidden="1">1</definedName>
    <definedName name="solver_rel2" localSheetId="0" hidden="1">1</definedName>
    <definedName name="solver_rhs1" localSheetId="0" hidden="1">Hours_Available</definedName>
    <definedName name="solver_rhs2" localSheetId="0" hidden="1">Model!$B$18:$D$18</definedName>
    <definedName name="solver_rlx" localSheetId="0" hidden="1">1</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100</definedName>
    <definedName name="solver_tol" localSheetId="0" hidden="1">0.05</definedName>
    <definedName name="solver_typ" localSheetId="0" hidden="1">1</definedName>
    <definedName name="solver_val" localSheetId="0" hidden="1">0</definedName>
    <definedName name="solver_ver" localSheetId="0" hidden="1">3</definedName>
    <definedName name="Total_profit">Model!$E$25</definedName>
  </definedNames>
  <calcPr calcId="152511"/>
</workbook>
</file>

<file path=xl/calcChain.xml><?xml version="1.0" encoding="utf-8"?>
<calcChain xmlns="http://schemas.openxmlformats.org/spreadsheetml/2006/main">
  <c r="B21" i="1" l="1"/>
  <c r="K1" i="37"/>
  <c r="K19" i="37"/>
  <c r="K18" i="37"/>
  <c r="K11" i="37"/>
  <c r="K10" i="37"/>
  <c r="J4" i="37"/>
  <c r="K14" i="37" s="1"/>
  <c r="B25" i="1"/>
  <c r="E25" i="1" s="1"/>
  <c r="C25" i="1"/>
  <c r="D12" i="1"/>
  <c r="D25" i="1"/>
  <c r="B22" i="1"/>
  <c r="B12" i="1"/>
  <c r="C12" i="1"/>
  <c r="K7" i="37" l="1"/>
  <c r="K15" i="37"/>
  <c r="K8" i="37"/>
  <c r="K16" i="37"/>
  <c r="K9" i="37"/>
  <c r="K17" i="37"/>
  <c r="K12" i="37"/>
  <c r="K20" i="37"/>
  <c r="K5" i="37"/>
  <c r="K13" i="37"/>
  <c r="K6" i="37"/>
</calcChain>
</file>

<file path=xl/comments1.xml><?xml version="1.0" encoding="utf-8"?>
<comments xmlns="http://schemas.openxmlformats.org/spreadsheetml/2006/main">
  <authors>
    <author xml:space="preserve"> Chris Albright</author>
  </authors>
  <commentList>
    <comment ref="B5" authorId="0" shapeId="0">
      <text>
        <r>
          <rPr>
            <sz val="8"/>
            <color indexed="81"/>
            <rFont val="Tahoma"/>
            <family val="2"/>
          </rPr>
          <t>Solver found a solution. All constraints and optimality conditions are satisfied.</t>
        </r>
      </text>
    </comment>
    <comment ref="B6" authorId="0" shapeId="0">
      <text>
        <r>
          <rPr>
            <sz val="8"/>
            <color indexed="81"/>
            <rFont val="Tahoma"/>
            <family val="2"/>
          </rPr>
          <t>Solver found a solution. All constraints and optimality conditions are satisfied.</t>
        </r>
      </text>
    </comment>
    <comment ref="B7" authorId="0" shapeId="0">
      <text>
        <r>
          <rPr>
            <sz val="8"/>
            <color indexed="81"/>
            <rFont val="Tahoma"/>
            <family val="2"/>
          </rPr>
          <t>Solver found a solution. All constraints and optimality conditions are satisfied.</t>
        </r>
      </text>
    </comment>
    <comment ref="B8" authorId="0" shapeId="0">
      <text>
        <r>
          <rPr>
            <sz val="8"/>
            <color indexed="81"/>
            <rFont val="Tahoma"/>
            <family val="2"/>
          </rPr>
          <t>Solver found a solution. All constraints and optimality conditions are satisfied.</t>
        </r>
      </text>
    </comment>
    <comment ref="B9" authorId="0" shapeId="0">
      <text>
        <r>
          <rPr>
            <sz val="8"/>
            <color indexed="81"/>
            <rFont val="Tahoma"/>
            <family val="2"/>
          </rPr>
          <t>Solver found a solution. All constraints and optimality conditions are satisfied.</t>
        </r>
      </text>
    </comment>
    <comment ref="B10" authorId="0" shapeId="0">
      <text>
        <r>
          <rPr>
            <sz val="8"/>
            <color indexed="81"/>
            <rFont val="Tahoma"/>
            <family val="2"/>
          </rPr>
          <t>Solver found a solution. All constraints and optimality conditions are satisfied.</t>
        </r>
      </text>
    </comment>
    <comment ref="B11" authorId="0" shapeId="0">
      <text>
        <r>
          <rPr>
            <sz val="8"/>
            <color indexed="81"/>
            <rFont val="Tahoma"/>
            <family val="2"/>
          </rPr>
          <t>Solver found a solution. All constraints and optimality conditions are satisfied.</t>
        </r>
      </text>
    </comment>
    <comment ref="B12" authorId="0" shapeId="0">
      <text>
        <r>
          <rPr>
            <sz val="8"/>
            <color indexed="81"/>
            <rFont val="Tahoma"/>
            <family val="2"/>
          </rPr>
          <t>Solver found a solution. All constraints and optimality conditions are satisfied.</t>
        </r>
      </text>
    </comment>
    <comment ref="B13" authorId="0" shapeId="0">
      <text>
        <r>
          <rPr>
            <sz val="8"/>
            <color indexed="81"/>
            <rFont val="Tahoma"/>
            <family val="2"/>
          </rPr>
          <t>Solver found a solution. All constraints and optimality conditions are satisfied.</t>
        </r>
      </text>
    </comment>
    <comment ref="B14" authorId="0" shapeId="0">
      <text>
        <r>
          <rPr>
            <sz val="8"/>
            <color indexed="81"/>
            <rFont val="Tahoma"/>
            <family val="2"/>
          </rPr>
          <t>Solver found a solution. All constraints and optimality conditions are satisfied.</t>
        </r>
      </text>
    </comment>
    <comment ref="B15" authorId="0" shapeId="0">
      <text>
        <r>
          <rPr>
            <sz val="8"/>
            <color indexed="81"/>
            <rFont val="Tahoma"/>
            <family val="2"/>
          </rPr>
          <t>Solver found a solution. All constraints and optimality conditions are satisfied.</t>
        </r>
      </text>
    </comment>
    <comment ref="B16" authorId="0" shapeId="0">
      <text>
        <r>
          <rPr>
            <sz val="8"/>
            <color indexed="81"/>
            <rFont val="Tahoma"/>
            <family val="2"/>
          </rPr>
          <t>Solver found a solution. All constraints and optimality conditions are satisfied.</t>
        </r>
      </text>
    </comment>
    <comment ref="B17" authorId="0" shapeId="0">
      <text>
        <r>
          <rPr>
            <sz val="8"/>
            <color indexed="81"/>
            <rFont val="Tahoma"/>
            <family val="2"/>
          </rPr>
          <t>Solver found a solution. All constraints and optimality conditions are satisfied.</t>
        </r>
      </text>
    </comment>
    <comment ref="B18" authorId="0" shapeId="0">
      <text>
        <r>
          <rPr>
            <sz val="8"/>
            <color indexed="81"/>
            <rFont val="Tahoma"/>
            <family val="2"/>
          </rPr>
          <t>Solver found a solution. All constraints and optimality conditions are satisfied.</t>
        </r>
      </text>
    </comment>
    <comment ref="B19" authorId="0" shapeId="0">
      <text>
        <r>
          <rPr>
            <sz val="8"/>
            <color indexed="81"/>
            <rFont val="Tahoma"/>
            <family val="2"/>
          </rPr>
          <t>Solver found a solution. All constraints and optimality conditions are satisfied.</t>
        </r>
      </text>
    </comment>
    <comment ref="B20" authorId="0" shapeId="0">
      <text>
        <r>
          <rPr>
            <sz val="8"/>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<sst xmlns="http://schemas.openxmlformats.org/spreadsheetml/2006/main" count="43" uniqueCount="33">
  <si>
    <t>Assembling and testing computers</t>
  </si>
  <si>
    <t>Basic</t>
  </si>
  <si>
    <t>XP</t>
  </si>
  <si>
    <t>Inputs for assembling and testing a computer</t>
  </si>
  <si>
    <t>Labor hours for assembly</t>
  </si>
  <si>
    <t>Labor hours for testing</t>
  </si>
  <si>
    <t>Cost of component parts</t>
  </si>
  <si>
    <t>Selling price</t>
  </si>
  <si>
    <t>Unit margin</t>
  </si>
  <si>
    <t>Assembling, testing plan (# of computers)</t>
  </si>
  <si>
    <t>Total</t>
  </si>
  <si>
    <t>Cost per labor hour assembling</t>
  </si>
  <si>
    <t>Cost per labor hour testing</t>
  </si>
  <si>
    <t>Labor availability for assembling</t>
  </si>
  <si>
    <t>Labor availability for testing</t>
  </si>
  <si>
    <t>&lt;=</t>
  </si>
  <si>
    <t>Constraints (hours per month)</t>
  </si>
  <si>
    <t>Number to produce</t>
  </si>
  <si>
    <t>Maximum sales</t>
  </si>
  <si>
    <t>Net profit ($ this month)</t>
  </si>
  <si>
    <t>Total_profit</t>
  </si>
  <si>
    <t>Data for chart</t>
  </si>
  <si>
    <t>Hours used</t>
  </si>
  <si>
    <t>Hours available</t>
  </si>
  <si>
    <t>Oneway analysis for Solver model in Model worksheet</t>
  </si>
  <si>
    <t>Number_to_produce_1</t>
  </si>
  <si>
    <t>Number_to_produce_2</t>
  </si>
  <si>
    <t>VXP</t>
  </si>
  <si>
    <t>$D$11</t>
  </si>
  <si>
    <t>$B$16:$D$16,$E$25</t>
  </si>
  <si>
    <t>Selling price VXP</t>
  </si>
  <si>
    <t>Selling price VXP (cell $D$11) values along side, output cell(s) along top</t>
  </si>
  <si>
    <t>Number_to_produce_3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</si>
</sst>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4" x14ac:knownFonts="1">
    <font>
      <sz val="11"/>
      <color theme="1"/>
      <name val="Calibri"/>
      <family val="2"/>
      <scheme val="minor"/>
    </font>
    <font>
      <b/>
      <sz val="11"/>
      <color theme="1"/>
      <name val="Calibri"/>
      <family val="2"/>
      <scheme val="minor"/>
    </font>
    <font>
      <sz val="11"/>
      <color rgb="FFFFFFFF"/>
      <name val="Calibri"/>
      <family val="2"/>
      <scheme val="minor"/>
    </font>
    <font>
      <sz val="8"/>
      <color indexed="81"/>
      <name val="Tahoma"/>
      <family val="2"/>
    </font>
  </fonts>
  <fills count="6">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5">
    <xf numFmtId="0" fontId="0" fillId="0" borderId="0" xfId="0"/>
    <xf numFmtId="0" fontId="1" fillId="0" borderId="0" xfId="0" applyFont="1"/>
    <xf numFmtId="0" fontId="0" fillId="0" borderId="0" xfId="0" applyAlignment="1">
      <alignment horizontal="right"/>
    </xf>
    <xf numFmtId="0" fontId="0" fillId="2" borderId="0" xfId="0" applyFill="1"/>
    <xf numFmtId="0" fontId="0" fillId="3" borderId="0" xfId="0" applyFill="1"/>
    <xf numFmtId="164" fontId="0" fillId="2" borderId="0" xfId="0" applyNumberFormat="1" applyFill="1"/>
    <xf numFmtId="164" fontId="0" fillId="0" borderId="0" xfId="0" applyNumberFormat="1"/>
    <xf numFmtId="164" fontId="0" fillId="4" borderId="0" xfId="0" applyNumberFormat="1" applyFill="1"/>
    <xf numFmtId="0" fontId="0" fillId="0" borderId="0" xfId="0" applyAlignment="1">
      <alignment horizontal="center"/>
    </xf>
    <xf numFmtId="0" fontId="0" fillId="0" borderId="0" xfId="0" applyFill="1" applyAlignment="1">
      <alignment horizontal="right"/>
    </xf>
    <xf numFmtId="0" fontId="0" fillId="0" borderId="0" xfId="0" applyNumberFormat="1"/>
    <xf numFmtId="49" fontId="0" fillId="0" borderId="0" xfId="0" applyNumberFormat="1"/>
    <xf numFmtId="0" fontId="2" fillId="0" borderId="0" xfId="0" applyFont="1"/>
    <xf numFmtId="0" fontId="0" fillId="0" borderId="1" xfId="0" applyNumberFormat="1" applyBorder="1"/>
    <xf numFmtId="0" fontId="0" fillId="0" borderId="2" xfId="0" applyNumberFormat="1" applyBorder="1"/>
    <xf numFmtId="164" fontId="0" fillId="0" borderId="3" xfId="0" applyNumberFormat="1" applyBorder="1"/>
    <xf numFmtId="0" fontId="0" fillId="0" borderId="4" xfId="0" applyNumberFormat="1" applyBorder="1"/>
    <xf numFmtId="0" fontId="0" fillId="0" borderId="0" xfId="0" applyNumberFormat="1" applyBorder="1"/>
    <xf numFmtId="164" fontId="0" fillId="0" borderId="5" xfId="0" applyNumberFormat="1" applyBorder="1"/>
    <xf numFmtId="164" fontId="0" fillId="0" borderId="6" xfId="0" applyNumberFormat="1" applyBorder="1"/>
    <xf numFmtId="0" fontId="0" fillId="0" borderId="0" xfId="0" applyAlignment="1">
      <alignment horizontal="left"/>
    </xf>
    <xf numFmtId="0" fontId="0" fillId="0" borderId="7" xfId="0" applyNumberFormat="1" applyBorder="1"/>
    <xf numFmtId="0" fontId="0" fillId="0" borderId="8" xfId="0" applyNumberFormat="1" applyBorder="1"/>
    <xf numFmtId="0" fontId="0" fillId="0" borderId="0" xfId="0" applyAlignment="1">
      <alignment horizontal="right" textRotation="90"/>
    </xf>
    <xf numFmtId="0" fontId="0" fillId="5" borderId="0" xfId="0" applyFill="1" applyAlignment="1">
      <alignment horizontal="right" textRotation="9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Number_to_produce_1 to Selling price VXP</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STS_1!$A$5:$A$20</c:f>
              <c:numCache>
                <c:formatCode>"$"#,##0</c:formatCode>
                <c:ptCount val="16"/>
                <c:pt idx="0">
                  <c:v>500</c:v>
                </c:pt>
                <c:pt idx="1">
                  <c:v>510</c:v>
                </c:pt>
                <c:pt idx="2">
                  <c:v>520</c:v>
                </c:pt>
                <c:pt idx="3">
                  <c:v>530</c:v>
                </c:pt>
                <c:pt idx="4">
                  <c:v>540</c:v>
                </c:pt>
                <c:pt idx="5">
                  <c:v>550</c:v>
                </c:pt>
                <c:pt idx="6">
                  <c:v>560</c:v>
                </c:pt>
                <c:pt idx="7">
                  <c:v>570</c:v>
                </c:pt>
                <c:pt idx="8">
                  <c:v>580</c:v>
                </c:pt>
                <c:pt idx="9">
                  <c:v>590</c:v>
                </c:pt>
                <c:pt idx="10">
                  <c:v>600</c:v>
                </c:pt>
                <c:pt idx="11">
                  <c:v>610</c:v>
                </c:pt>
                <c:pt idx="12">
                  <c:v>620</c:v>
                </c:pt>
                <c:pt idx="13">
                  <c:v>630</c:v>
                </c:pt>
                <c:pt idx="14">
                  <c:v>640</c:v>
                </c:pt>
                <c:pt idx="15">
                  <c:v>650</c:v>
                </c:pt>
              </c:numCache>
            </c:numRef>
          </c:cat>
          <c:val>
            <c:numRef>
              <c:f>STS_1!$K$5:$K$20</c:f>
              <c:numCache>
                <c:formatCode>General</c:formatCode>
                <c:ptCount val="16"/>
                <c:pt idx="0">
                  <c:v>559.99999999741385</c:v>
                </c:pt>
                <c:pt idx="1">
                  <c:v>560.00000000000023</c:v>
                </c:pt>
                <c:pt idx="2">
                  <c:v>560.00000000000045</c:v>
                </c:pt>
                <c:pt idx="3">
                  <c:v>560.00000000000023</c:v>
                </c:pt>
                <c:pt idx="4">
                  <c:v>514.28571429354315</c:v>
                </c:pt>
                <c:pt idx="5">
                  <c:v>514.28571428571536</c:v>
                </c:pt>
                <c:pt idx="6">
                  <c:v>514.28571428571468</c:v>
                </c:pt>
                <c:pt idx="7">
                  <c:v>514.28571428571456</c:v>
                </c:pt>
                <c:pt idx="8">
                  <c:v>514.28571428571445</c:v>
                </c:pt>
                <c:pt idx="9">
                  <c:v>514.28571428571479</c:v>
                </c:pt>
                <c:pt idx="10">
                  <c:v>525.00000000473585</c:v>
                </c:pt>
                <c:pt idx="11">
                  <c:v>524.99999999999989</c:v>
                </c:pt>
                <c:pt idx="12">
                  <c:v>524.99999999999966</c:v>
                </c:pt>
                <c:pt idx="13">
                  <c:v>524.99999999999966</c:v>
                </c:pt>
                <c:pt idx="14">
                  <c:v>525.00000000000091</c:v>
                </c:pt>
                <c:pt idx="15">
                  <c:v>524.99999999999977</c:v>
                </c:pt>
              </c:numCache>
            </c:numRef>
          </c:val>
          <c:smooth val="0"/>
        </c:ser>
        <c:dLbls>
          <c:showLegendKey val="0"/>
          <c:showVal val="0"/>
          <c:showCatName val="0"/>
          <c:showSerName val="0"/>
          <c:showPercent val="0"/>
          <c:showBubbleSize val="0"/>
        </c:dLbls>
        <c:marker val="1"/>
        <c:smooth val="0"/>
        <c:axId val="363331560"/>
        <c:axId val="363337832"/>
      </c:lineChart>
      <c:catAx>
        <c:axId val="363331560"/>
        <c:scaling>
          <c:orientation val="minMax"/>
        </c:scaling>
        <c:delete val="0"/>
        <c:axPos val="b"/>
        <c:title>
          <c:tx>
            <c:rich>
              <a:bodyPr/>
              <a:lstStyle/>
              <a:p>
                <a:pPr>
                  <a:defRPr/>
                </a:pPr>
                <a:r>
                  <a:rPr lang="en-US"/>
                  <a:t>Selling price VXP ($D$11)</a:t>
                </a:r>
              </a:p>
            </c:rich>
          </c:tx>
          <c:layout/>
          <c:overlay val="0"/>
        </c:title>
        <c:numFmt formatCode="&quot;$&quot;#,##0" sourceLinked="1"/>
        <c:majorTickMark val="out"/>
        <c:minorTickMark val="none"/>
        <c:tickLblPos val="nextTo"/>
        <c:crossAx val="363337832"/>
        <c:crosses val="autoZero"/>
        <c:auto val="1"/>
        <c:lblAlgn val="ctr"/>
        <c:lblOffset val="100"/>
        <c:noMultiLvlLbl val="0"/>
      </c:catAx>
      <c:valAx>
        <c:axId val="363337832"/>
        <c:scaling>
          <c:orientation val="minMax"/>
        </c:scaling>
        <c:delete val="0"/>
        <c:axPos val="l"/>
        <c:majorGridlines/>
        <c:numFmt formatCode="General" sourceLinked="1"/>
        <c:majorTickMark val="out"/>
        <c:minorTickMark val="none"/>
        <c:tickLblPos val="nextTo"/>
        <c:crossAx val="363331560"/>
        <c:crosses val="autoZero"/>
        <c:crossBetween val="between"/>
      </c:valAx>
    </c:plotArea>
    <c:plotVisOnly val="1"/>
    <c:dispBlanksAs val="gap"/>
    <c:showDLblsOverMax val="0"/>
  </c:chart>
  <c:spPr>
    <a:ln w="19050" cap="flat" cmpd="sng" algn="ctr">
      <a:solidFill>
        <a:schemeClr val="accent1">
          <a:lumMod val="100000"/>
        </a:schemeClr>
      </a:solidFill>
      <a:prstDash val="solid"/>
      <a:round/>
      <a:headEnd type="none" w="med" len="med"/>
      <a:tailEnd type="none" w="med" len="med"/>
    </a:ln>
  </c:sp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21</xdr:row>
      <xdr:rowOff>0</xdr:rowOff>
    </xdr:from>
    <xdr:to>
      <xdr:col>18</xdr:col>
      <xdr:colOff>0</xdr:colOff>
      <xdr:row>36</xdr:row>
      <xdr:rowOff>0</xdr:rowOff>
    </xdr:to>
    <xdr:graphicFrame macro="">
      <xdr:nvGraphicFramePr>
        <xdr:cNvPr id="2" name="STS_1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0</xdr:rowOff>
    </xdr:from>
    <xdr:to>
      <xdr:col>16</xdr:col>
      <xdr:colOff>0</xdr:colOff>
      <xdr:row>3</xdr:row>
      <xdr:rowOff>762000</xdr:rowOff>
    </xdr:to>
    <xdr:sp macro="" textlink="">
      <xdr:nvSpPr>
        <xdr:cNvPr id="3" name="TextBox 2"/>
        <xdr:cNvSpPr txBox="1"/>
      </xdr:nvSpPr>
      <xdr:spPr>
        <a:xfrm>
          <a:off x="7315200" y="571500"/>
          <a:ext cx="2438400" cy="762000"/>
        </a:xfrm>
        <a:prstGeom prst="rect">
          <a:avLst/>
        </a:prstGeom>
        <a:ln w="19050" cap="flat" cmpd="sng" algn="ctr">
          <a:solidFill>
            <a:schemeClr val="accent1">
              <a:lumMod val="100000"/>
            </a:schemeClr>
          </a:solidFill>
          <a:prstDash val="solid"/>
          <a:round/>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vert="horz" rtlCol="0" anchor="t"/>
        <a:lstStyle/>
        <a:p>
          <a:r>
            <a:rPr lang="en-US" sz="1100"/>
            <a:t>When you select an output from the dropdown list in cell $K$4, the chart will adapt to that output.</a:t>
          </a:r>
        </a:p>
      </xdr:txBody>
    </xdr:sp>
    <xdr:clientData/>
  </xdr:twoCellAnchor>
  <xdr:twoCellAnchor>
    <xdr:from>
      <xdr:col>5</xdr:col>
      <xdr:colOff>314326</xdr:colOff>
      <xdr:row>7</xdr:row>
      <xdr:rowOff>121920</xdr:rowOff>
    </xdr:from>
    <xdr:to>
      <xdr:col>9</xdr:col>
      <xdr:colOff>441960</xdr:colOff>
      <xdr:row>14</xdr:row>
      <xdr:rowOff>152400</xdr:rowOff>
    </xdr:to>
    <xdr:sp macro="" textlink="">
      <xdr:nvSpPr>
        <xdr:cNvPr id="4" name="TextBox 3"/>
        <xdr:cNvSpPr txBox="1"/>
      </xdr:nvSpPr>
      <xdr:spPr>
        <a:xfrm>
          <a:off x="3362326" y="2606040"/>
          <a:ext cx="2566034" cy="131064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As the selling price</a:t>
          </a:r>
          <a:r>
            <a:rPr lang="en-US" sz="1100" baseline="0"/>
            <a:t> of VXPs increases, more VXPs are included in the optimal mix, the profit increases, and fewer XPs are in the optimal mix. However, the number of Basics in the optimal mix first decreases and then increases.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25"/>
  <sheetViews>
    <sheetView workbookViewId="0"/>
  </sheetViews>
  <sheetFormatPr defaultRowHeight="14.4" x14ac:dyDescent="0.3"/>
  <cols>
    <col min="1" max="1" width="31" customWidth="1"/>
    <col min="2" max="2" width="10.88671875" bestFit="1" customWidth="1"/>
  </cols>
  <sheetData>
    <row r="1" spans="1:5" x14ac:dyDescent="0.3">
      <c r="A1" s="1" t="s">
        <v>0</v>
      </c>
    </row>
    <row r="2" spans="1:5" x14ac:dyDescent="0.3">
      <c r="E2" s="10"/>
    </row>
    <row r="3" spans="1:5" x14ac:dyDescent="0.3">
      <c r="A3" t="s">
        <v>11</v>
      </c>
      <c r="B3" s="5">
        <v>11</v>
      </c>
      <c r="E3" s="10"/>
    </row>
    <row r="4" spans="1:5" x14ac:dyDescent="0.3">
      <c r="A4" t="s">
        <v>12</v>
      </c>
      <c r="B4" s="5">
        <v>15</v>
      </c>
      <c r="E4" s="10"/>
    </row>
    <row r="5" spans="1:5" x14ac:dyDescent="0.3">
      <c r="E5" s="10"/>
    </row>
    <row r="6" spans="1:5" x14ac:dyDescent="0.3">
      <c r="A6" t="s">
        <v>3</v>
      </c>
      <c r="E6" s="10"/>
    </row>
    <row r="7" spans="1:5" x14ac:dyDescent="0.3">
      <c r="B7" s="2" t="s">
        <v>1</v>
      </c>
      <c r="C7" s="2" t="s">
        <v>2</v>
      </c>
      <c r="D7" s="2" t="s">
        <v>27</v>
      </c>
    </row>
    <row r="8" spans="1:5" x14ac:dyDescent="0.3">
      <c r="A8" t="s">
        <v>4</v>
      </c>
      <c r="B8" s="3">
        <v>5</v>
      </c>
      <c r="C8" s="3">
        <v>6</v>
      </c>
      <c r="D8" s="3">
        <v>8</v>
      </c>
    </row>
    <row r="9" spans="1:5" x14ac:dyDescent="0.3">
      <c r="A9" t="s">
        <v>5</v>
      </c>
      <c r="B9" s="3">
        <v>1</v>
      </c>
      <c r="C9" s="3">
        <v>2</v>
      </c>
      <c r="D9" s="3">
        <v>3</v>
      </c>
    </row>
    <row r="10" spans="1:5" x14ac:dyDescent="0.3">
      <c r="A10" t="s">
        <v>6</v>
      </c>
      <c r="B10" s="5">
        <v>150</v>
      </c>
      <c r="C10" s="5">
        <v>225</v>
      </c>
      <c r="D10" s="5">
        <v>275</v>
      </c>
    </row>
    <row r="11" spans="1:5" x14ac:dyDescent="0.3">
      <c r="A11" t="s">
        <v>7</v>
      </c>
      <c r="B11" s="5">
        <v>300</v>
      </c>
      <c r="C11" s="5">
        <v>450</v>
      </c>
      <c r="D11" s="5">
        <v>560</v>
      </c>
    </row>
    <row r="12" spans="1:5" x14ac:dyDescent="0.3">
      <c r="A12" t="s">
        <v>8</v>
      </c>
      <c r="B12" s="6">
        <f>B11-B8*$B$3-B9*$B$4-B10</f>
        <v>80</v>
      </c>
      <c r="C12" s="6">
        <f>C11-C8*$B$3-C9*$B$4-C10</f>
        <v>129</v>
      </c>
      <c r="D12" s="6">
        <f>D11-D8*$B$3-D9*$B$4-D10</f>
        <v>152</v>
      </c>
    </row>
    <row r="14" spans="1:5" x14ac:dyDescent="0.3">
      <c r="A14" t="s">
        <v>9</v>
      </c>
    </row>
    <row r="15" spans="1:5" x14ac:dyDescent="0.3">
      <c r="B15" s="2" t="s">
        <v>1</v>
      </c>
      <c r="C15" s="2" t="s">
        <v>2</v>
      </c>
    </row>
    <row r="16" spans="1:5" x14ac:dyDescent="0.3">
      <c r="A16" t="s">
        <v>17</v>
      </c>
      <c r="B16" s="4">
        <v>514.28570556640625</v>
      </c>
      <c r="C16" s="4">
        <v>1200</v>
      </c>
      <c r="D16" s="4">
        <v>28.571428298950195</v>
      </c>
    </row>
    <row r="17" spans="1:5" x14ac:dyDescent="0.3">
      <c r="B17" s="9" t="s">
        <v>15</v>
      </c>
      <c r="C17" s="9" t="s">
        <v>15</v>
      </c>
      <c r="D17" s="9" t="s">
        <v>15</v>
      </c>
    </row>
    <row r="18" spans="1:5" x14ac:dyDescent="0.3">
      <c r="A18" t="s">
        <v>18</v>
      </c>
      <c r="B18" s="3">
        <v>600</v>
      </c>
      <c r="C18" s="3">
        <v>1200</v>
      </c>
      <c r="D18" s="3">
        <v>50</v>
      </c>
    </row>
    <row r="20" spans="1:5" x14ac:dyDescent="0.3">
      <c r="A20" t="s">
        <v>16</v>
      </c>
      <c r="B20" s="2" t="s">
        <v>22</v>
      </c>
      <c r="C20" s="2"/>
      <c r="D20" s="20" t="s">
        <v>23</v>
      </c>
    </row>
    <row r="21" spans="1:5" x14ac:dyDescent="0.3">
      <c r="A21" t="s">
        <v>13</v>
      </c>
      <c r="B21">
        <f>SUMPRODUCT(B8:D8,Number_to_produce)</f>
        <v>9999.9999542236328</v>
      </c>
      <c r="C21" s="8" t="s">
        <v>15</v>
      </c>
      <c r="D21" s="3">
        <v>10000</v>
      </c>
    </row>
    <row r="22" spans="1:5" x14ac:dyDescent="0.3">
      <c r="A22" t="s">
        <v>14</v>
      </c>
      <c r="B22">
        <f>SUMPRODUCT(B9:D9,Number_to_produce)</f>
        <v>2999.9999904632568</v>
      </c>
      <c r="C22" s="8" t="s">
        <v>15</v>
      </c>
      <c r="D22" s="3">
        <v>3000</v>
      </c>
    </row>
    <row r="24" spans="1:5" x14ac:dyDescent="0.3">
      <c r="A24" t="s">
        <v>19</v>
      </c>
      <c r="B24" s="2" t="s">
        <v>1</v>
      </c>
      <c r="C24" s="2" t="s">
        <v>2</v>
      </c>
      <c r="D24" s="2" t="s">
        <v>27</v>
      </c>
      <c r="E24" s="2" t="s">
        <v>10</v>
      </c>
    </row>
    <row r="25" spans="1:5" x14ac:dyDescent="0.3">
      <c r="B25" s="6">
        <f>B12*B16</f>
        <v>41142.8564453125</v>
      </c>
      <c r="C25" s="6">
        <f>C12*C16</f>
        <v>154800</v>
      </c>
      <c r="D25" s="6">
        <f>D12*D16</f>
        <v>4342.8571014404297</v>
      </c>
      <c r="E25" s="7">
        <f>SUM(B25:D25)</f>
        <v>200285.71354675293</v>
      </c>
    </row>
  </sheetData>
  <printOptions headings="1" gridLines="1"/>
  <pageMargins left="0.7" right="0.7" top="0.75" bottom="0.75" header="0.3" footer="0.3"/>
  <pageSetup scale="8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5"/>
  <sheetViews>
    <sheetView workbookViewId="0"/>
  </sheetViews>
  <sheetFormatPr defaultRowHeight="14.4" x14ac:dyDescent="0.3"/>
  <sheetData>
    <row r="1" spans="1:2" x14ac:dyDescent="0.3">
      <c r="A1">
        <v>1</v>
      </c>
    </row>
    <row r="2" spans="1:2" x14ac:dyDescent="0.3">
      <c r="A2" t="s">
        <v>28</v>
      </c>
    </row>
    <row r="3" spans="1:2" x14ac:dyDescent="0.3">
      <c r="A3">
        <v>1</v>
      </c>
    </row>
    <row r="4" spans="1:2" x14ac:dyDescent="0.3">
      <c r="A4">
        <v>500</v>
      </c>
    </row>
    <row r="5" spans="1:2" x14ac:dyDescent="0.3">
      <c r="A5">
        <v>650</v>
      </c>
    </row>
    <row r="6" spans="1:2" x14ac:dyDescent="0.3">
      <c r="A6">
        <v>10</v>
      </c>
    </row>
    <row r="8" spans="1:2" x14ac:dyDescent="0.3">
      <c r="A8" s="11"/>
      <c r="B8" s="11"/>
    </row>
    <row r="9" spans="1:2" x14ac:dyDescent="0.3">
      <c r="A9" t="s">
        <v>29</v>
      </c>
    </row>
    <row r="10" spans="1:2" x14ac:dyDescent="0.3">
      <c r="A10" t="s">
        <v>30</v>
      </c>
    </row>
    <row r="15" spans="1:2" x14ac:dyDescent="0.3">
      <c r="B15" s="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20"/>
  <sheetViews>
    <sheetView tabSelected="1" workbookViewId="0"/>
  </sheetViews>
  <sheetFormatPr defaultRowHeight="14.4" x14ac:dyDescent="0.3"/>
  <sheetData>
    <row r="1" spans="1:11" x14ac:dyDescent="0.3">
      <c r="A1" s="1" t="s">
        <v>24</v>
      </c>
      <c r="K1" s="12" t="str">
        <f>CONCATENATE("Sensitivity of ",$K$4," to ","Selling price VXP")</f>
        <v>Sensitivity of Number_to_produce_1 to Selling price VXP</v>
      </c>
    </row>
    <row r="3" spans="1:11" x14ac:dyDescent="0.3">
      <c r="A3" t="s">
        <v>31</v>
      </c>
      <c r="K3" t="s">
        <v>21</v>
      </c>
    </row>
    <row r="4" spans="1:11" ht="109.2" x14ac:dyDescent="0.3">
      <c r="B4" s="23" t="s">
        <v>25</v>
      </c>
      <c r="C4" s="23" t="s">
        <v>26</v>
      </c>
      <c r="D4" s="23" t="s">
        <v>32</v>
      </c>
      <c r="E4" s="23" t="s">
        <v>20</v>
      </c>
      <c r="J4" s="12">
        <f>MATCH($K$4,OutputAddresses,0)</f>
        <v>1</v>
      </c>
      <c r="K4" s="24" t="s">
        <v>25</v>
      </c>
    </row>
    <row r="5" spans="1:11" x14ac:dyDescent="0.3">
      <c r="A5" s="6">
        <v>500</v>
      </c>
      <c r="B5" s="13">
        <v>559.99999999741385</v>
      </c>
      <c r="C5" s="14">
        <v>1200</v>
      </c>
      <c r="D5" s="14">
        <v>0</v>
      </c>
      <c r="E5" s="15">
        <v>199600</v>
      </c>
      <c r="K5">
        <f>INDEX(OutputValues,1,$J$4)</f>
        <v>559.99999999741385</v>
      </c>
    </row>
    <row r="6" spans="1:11" x14ac:dyDescent="0.3">
      <c r="A6" s="6">
        <v>510</v>
      </c>
      <c r="B6" s="16">
        <v>560.00000000000023</v>
      </c>
      <c r="C6" s="17">
        <v>1200</v>
      </c>
      <c r="D6" s="17">
        <v>0</v>
      </c>
      <c r="E6" s="18">
        <v>199600</v>
      </c>
      <c r="K6">
        <f>INDEX(OutputValues,2,$J$4)</f>
        <v>560.00000000000023</v>
      </c>
    </row>
    <row r="7" spans="1:11" x14ac:dyDescent="0.3">
      <c r="A7" s="6">
        <v>520</v>
      </c>
      <c r="B7" s="16">
        <v>560.00000000000045</v>
      </c>
      <c r="C7" s="17">
        <v>1200</v>
      </c>
      <c r="D7" s="17">
        <v>0</v>
      </c>
      <c r="E7" s="18">
        <v>199600</v>
      </c>
      <c r="K7">
        <f>INDEX(OutputValues,3,$J$4)</f>
        <v>560.00000000000045</v>
      </c>
    </row>
    <row r="8" spans="1:11" x14ac:dyDescent="0.3">
      <c r="A8" s="6">
        <v>530</v>
      </c>
      <c r="B8" s="16">
        <v>560.00000000000023</v>
      </c>
      <c r="C8" s="17">
        <v>1200</v>
      </c>
      <c r="D8" s="17">
        <v>0</v>
      </c>
      <c r="E8" s="18">
        <v>199600</v>
      </c>
      <c r="K8">
        <f>INDEX(OutputValues,4,$J$4)</f>
        <v>560.00000000000023</v>
      </c>
    </row>
    <row r="9" spans="1:11" x14ac:dyDescent="0.3">
      <c r="A9" s="6">
        <v>540</v>
      </c>
      <c r="B9" s="16">
        <v>514.28571429354315</v>
      </c>
      <c r="C9" s="17">
        <v>1200</v>
      </c>
      <c r="D9" s="17">
        <v>28.571428567463791</v>
      </c>
      <c r="E9" s="18">
        <v>199714.29</v>
      </c>
      <c r="K9">
        <f>INDEX(OutputValues,5,$J$4)</f>
        <v>514.28571429354315</v>
      </c>
    </row>
    <row r="10" spans="1:11" x14ac:dyDescent="0.3">
      <c r="A10" s="6">
        <v>550</v>
      </c>
      <c r="B10" s="16">
        <v>514.28571428571536</v>
      </c>
      <c r="C10" s="17">
        <v>1200</v>
      </c>
      <c r="D10" s="17">
        <v>28.571428571428175</v>
      </c>
      <c r="E10" s="18">
        <v>200000</v>
      </c>
      <c r="K10">
        <f>INDEX(OutputValues,6,$J$4)</f>
        <v>514.28571428571536</v>
      </c>
    </row>
    <row r="11" spans="1:11" x14ac:dyDescent="0.3">
      <c r="A11" s="6">
        <v>560</v>
      </c>
      <c r="B11" s="16">
        <v>514.28571428571468</v>
      </c>
      <c r="C11" s="17">
        <v>1200</v>
      </c>
      <c r="D11" s="17">
        <v>28.571428571428342</v>
      </c>
      <c r="E11" s="18">
        <v>200285.71</v>
      </c>
      <c r="K11">
        <f>INDEX(OutputValues,7,$J$4)</f>
        <v>514.28571428571468</v>
      </c>
    </row>
    <row r="12" spans="1:11" x14ac:dyDescent="0.3">
      <c r="A12" s="6">
        <v>570</v>
      </c>
      <c r="B12" s="16">
        <v>514.28571428571456</v>
      </c>
      <c r="C12" s="17">
        <v>1200</v>
      </c>
      <c r="D12" s="17">
        <v>28.571428571428481</v>
      </c>
      <c r="E12" s="18">
        <v>200571.43</v>
      </c>
      <c r="K12">
        <f>INDEX(OutputValues,8,$J$4)</f>
        <v>514.28571428571456</v>
      </c>
    </row>
    <row r="13" spans="1:11" x14ac:dyDescent="0.3">
      <c r="A13" s="6">
        <v>580</v>
      </c>
      <c r="B13" s="16">
        <v>514.28571428571445</v>
      </c>
      <c r="C13" s="17">
        <v>1200</v>
      </c>
      <c r="D13" s="17">
        <v>28.571428571428513</v>
      </c>
      <c r="E13" s="18">
        <v>200857.14</v>
      </c>
      <c r="K13">
        <f>INDEX(OutputValues,9,$J$4)</f>
        <v>514.28571428571445</v>
      </c>
    </row>
    <row r="14" spans="1:11" x14ac:dyDescent="0.3">
      <c r="A14" s="6">
        <v>590</v>
      </c>
      <c r="B14" s="16">
        <v>514.28571428571479</v>
      </c>
      <c r="C14" s="17">
        <v>1200</v>
      </c>
      <c r="D14" s="17">
        <v>28.571428571428346</v>
      </c>
      <c r="E14" s="18">
        <v>201142.86</v>
      </c>
      <c r="K14">
        <f>INDEX(OutputValues,10,$J$4)</f>
        <v>514.28571428571479</v>
      </c>
    </row>
    <row r="15" spans="1:11" x14ac:dyDescent="0.3">
      <c r="A15" s="6">
        <v>600</v>
      </c>
      <c r="B15" s="16">
        <v>525.00000000473585</v>
      </c>
      <c r="C15" s="17">
        <v>1162.4999999973477</v>
      </c>
      <c r="D15" s="17">
        <v>50</v>
      </c>
      <c r="E15" s="18">
        <v>201562.5</v>
      </c>
      <c r="K15">
        <f>INDEX(OutputValues,11,$J$4)</f>
        <v>525.00000000473585</v>
      </c>
    </row>
    <row r="16" spans="1:11" x14ac:dyDescent="0.3">
      <c r="A16" s="6">
        <v>610</v>
      </c>
      <c r="B16" s="16">
        <v>524.99999999999989</v>
      </c>
      <c r="C16" s="17">
        <v>1162.5000000000002</v>
      </c>
      <c r="D16" s="17">
        <v>50</v>
      </c>
      <c r="E16" s="18">
        <v>202062.5</v>
      </c>
      <c r="K16">
        <f>INDEX(OutputValues,12,$J$4)</f>
        <v>524.99999999999989</v>
      </c>
    </row>
    <row r="17" spans="1:11" x14ac:dyDescent="0.3">
      <c r="A17" s="6">
        <v>620</v>
      </c>
      <c r="B17" s="16">
        <v>524.99999999999966</v>
      </c>
      <c r="C17" s="17">
        <v>1162.5</v>
      </c>
      <c r="D17" s="17">
        <v>50</v>
      </c>
      <c r="E17" s="18">
        <v>202562.5</v>
      </c>
      <c r="K17">
        <f>INDEX(OutputValues,13,$J$4)</f>
        <v>524.99999999999966</v>
      </c>
    </row>
    <row r="18" spans="1:11" x14ac:dyDescent="0.3">
      <c r="A18" s="6">
        <v>630</v>
      </c>
      <c r="B18" s="16">
        <v>524.99999999999966</v>
      </c>
      <c r="C18" s="17">
        <v>1162.5000000000005</v>
      </c>
      <c r="D18" s="17">
        <v>50</v>
      </c>
      <c r="E18" s="18">
        <v>203062.5</v>
      </c>
      <c r="K18">
        <f>INDEX(OutputValues,14,$J$4)</f>
        <v>524.99999999999966</v>
      </c>
    </row>
    <row r="19" spans="1:11" x14ac:dyDescent="0.3">
      <c r="A19" s="6">
        <v>640</v>
      </c>
      <c r="B19" s="16">
        <v>525.00000000000091</v>
      </c>
      <c r="C19" s="17">
        <v>1162.4999999999995</v>
      </c>
      <c r="D19" s="17">
        <v>50</v>
      </c>
      <c r="E19" s="18">
        <v>203562.5</v>
      </c>
      <c r="K19">
        <f>INDEX(OutputValues,15,$J$4)</f>
        <v>525.00000000000091</v>
      </c>
    </row>
    <row r="20" spans="1:11" x14ac:dyDescent="0.3">
      <c r="A20" s="6">
        <v>650</v>
      </c>
      <c r="B20" s="21">
        <v>524.99999999999977</v>
      </c>
      <c r="C20" s="22">
        <v>1162.5</v>
      </c>
      <c r="D20" s="22">
        <v>50</v>
      </c>
      <c r="E20" s="19">
        <v>204062.5</v>
      </c>
      <c r="K20">
        <f>INDEX(OutputValues,16,$J$4)</f>
        <v>524.99999999999977</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10</vt:i4>
      </vt:variant>
    </vt:vector>
  </HeadingPairs>
  <TitlesOfParts>
    <vt:vector size="12" baseType="lpstr">
      <vt:lpstr>Model</vt:lpstr>
      <vt:lpstr>STS_1</vt:lpstr>
      <vt:lpstr>STS_1!ChartData</vt:lpstr>
      <vt:lpstr>Hours_Available</vt:lpstr>
      <vt:lpstr>Hours_Used</vt:lpstr>
      <vt:lpstr>STS_1!InputValues</vt:lpstr>
      <vt:lpstr>Maximum_sales</vt:lpstr>
      <vt:lpstr>Number_to_produce</vt:lpstr>
      <vt:lpstr>STS_1!OutputAddresses</vt:lpstr>
      <vt:lpstr>STS_1!OutputValues</vt:lpstr>
      <vt:lpstr>Model!Print_Area</vt:lpstr>
      <vt:lpstr>Total_profit</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cp:lastPrinted>2009-11-30T17:32:48Z</cp:lastPrinted>
  <dcterms:created xsi:type="dcterms:W3CDTF">2009-09-28T15:17:58Z</dcterms:created>
  <dcterms:modified xsi:type="dcterms:W3CDTF">2014-03-09T16:31:47Z</dcterms:modified>
</cp:coreProperties>
</file>